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Année 2023-2024\Classe Tal\"/>
    </mc:Choice>
  </mc:AlternateContent>
  <xr:revisionPtr revIDLastSave="0" documentId="13_ncr:1_{27A370BC-820E-4AE7-901F-E0119D2B2AC6}" xr6:coauthVersionLast="36" xr6:coauthVersionMax="47" xr10:uidLastSave="{00000000-0000-0000-0000-000000000000}"/>
  <bookViews>
    <workbookView xWindow="-105" yWindow="-105" windowWidth="23250" windowHeight="12450" xr2:uid="{7F185C21-6878-420E-806D-A10E9FD2587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/>
  <c r="C10" i="1"/>
  <c r="G10" i="1" s="1"/>
  <c r="C11" i="1"/>
  <c r="J11" i="1" s="1"/>
  <c r="C9" i="1"/>
  <c r="M9" i="1" s="1"/>
  <c r="D9" i="1"/>
  <c r="J10" i="1" l="1"/>
  <c r="G11" i="1"/>
  <c r="J9" i="1"/>
  <c r="H11" i="1"/>
  <c r="H10" i="1"/>
  <c r="K9" i="1"/>
  <c r="G9" i="1"/>
  <c r="H9" i="1" s="1"/>
  <c r="L9" i="1"/>
  <c r="M11" i="1"/>
  <c r="N10" i="1"/>
  <c r="M10" i="1"/>
  <c r="L10" i="1"/>
  <c r="K10" i="1"/>
  <c r="N11" i="1"/>
  <c r="L11" i="1"/>
  <c r="O11" i="1" s="1"/>
  <c r="K11" i="1"/>
  <c r="N9" i="1"/>
  <c r="O10" i="1" l="1"/>
  <c r="P10" i="1" s="1"/>
  <c r="Q10" i="1" s="1"/>
  <c r="O9" i="1"/>
  <c r="P9" i="1"/>
  <c r="Q9" i="1" s="1"/>
  <c r="P11" i="1" l="1"/>
  <c r="Q11" i="1" s="1"/>
  <c r="R9" i="1" l="1"/>
</calcChain>
</file>

<file path=xl/sharedStrings.xml><?xml version="1.0" encoding="utf-8"?>
<sst xmlns="http://schemas.openxmlformats.org/spreadsheetml/2006/main" count="35" uniqueCount="33">
  <si>
    <t>A</t>
  </si>
  <si>
    <t>B</t>
  </si>
  <si>
    <t>C</t>
  </si>
  <si>
    <t>D</t>
  </si>
  <si>
    <t>Angle (gon)</t>
  </si>
  <si>
    <t>E (m)</t>
  </si>
  <si>
    <t>N (m)</t>
  </si>
  <si>
    <t>Dx</t>
  </si>
  <si>
    <t>Dy</t>
  </si>
  <si>
    <t>&gt;&gt; B</t>
  </si>
  <si>
    <t>&gt;&gt; C</t>
  </si>
  <si>
    <t>&gt;&gt; D</t>
  </si>
  <si>
    <t>Dist</t>
  </si>
  <si>
    <t>e dist (mm)</t>
  </si>
  <si>
    <t>GIS 0 :</t>
  </si>
  <si>
    <t>Gis (gon)</t>
  </si>
  <si>
    <t>G = 200-g</t>
  </si>
  <si>
    <t>G = g</t>
  </si>
  <si>
    <t>G = 200+g</t>
  </si>
  <si>
    <t>G = 400-g</t>
  </si>
  <si>
    <t>G A-&gt; pt</t>
  </si>
  <si>
    <t>G0 i</t>
  </si>
  <si>
    <t>filtre</t>
  </si>
  <si>
    <t>G0 moy</t>
  </si>
  <si>
    <t>Carnet de terrain</t>
  </si>
  <si>
    <t>Z</t>
  </si>
  <si>
    <t>-</t>
  </si>
  <si>
    <t>Sation ht =1,65</t>
  </si>
  <si>
    <t>Dp</t>
  </si>
  <si>
    <t>Dh (m)</t>
  </si>
  <si>
    <t>Lecture Hz</t>
  </si>
  <si>
    <t>V</t>
  </si>
  <si>
    <t>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</si>
</sst>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3976875339562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Feuil1!$C$2:$C$5</c:f>
              <c:numCache>
                <c:formatCode>0.000</c:formatCode>
                <c:ptCount val="4"/>
                <c:pt idx="0">
                  <c:v>861065.27200000023</c:v>
                </c:pt>
                <c:pt idx="1">
                  <c:v>861309.79657955992</c:v>
                </c:pt>
                <c:pt idx="2">
                  <c:v>860330.32659772388</c:v>
                </c:pt>
                <c:pt idx="3">
                  <c:v>861326.47403890663</c:v>
                </c:pt>
              </c:numCache>
            </c:numRef>
          </c:xVal>
          <c:yVal>
            <c:numRef>
              <c:f>Feuil1!$D$2:$D$5</c:f>
              <c:numCache>
                <c:formatCode>0.000</c:formatCode>
                <c:ptCount val="4"/>
                <c:pt idx="0">
                  <c:v>6440887.2679999983</c:v>
                </c:pt>
                <c:pt idx="1">
                  <c:v>6441227.5859917998</c:v>
                </c:pt>
                <c:pt idx="2">
                  <c:v>6440770.1409358541</c:v>
                </c:pt>
                <c:pt idx="3">
                  <c:v>6440700.7498737611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51-41E0-AC82-EC1B2567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0656016"/>
        <c:axId val="1461111312"/>
      </c:scatterChart>
      <c:valAx>
        <c:axId val="145065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61111312"/>
        <c:crosses val="autoZero"/>
        <c:crossBetween val="midCat"/>
        <c:majorUnit val="100"/>
      </c:valAx>
      <c:valAx>
        <c:axId val="146111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0656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289559</xdr:colOff>
      <xdr:row>0</xdr:row>
      <xdr:rowOff>144780</xdr:rowOff>
    </xdr:from>
    <xdr:to>
      <xdr:col>26</xdr:col>
      <xdr:colOff>784860</xdr:colOff>
      <xdr:row>21</xdr:row>
      <xdr:rowOff>53340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A409C8C-489D-6C62-FDCF-57A66D201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721160</xdr:colOff>
      <xdr:row>11</xdr:row>
      <xdr:rowOff>167640</xdr:rowOff>
    </xdr:from>
    <xdr:to>
      <xdr:col>15</xdr:col>
      <xdr:colOff>403860</xdr:colOff>
      <xdr:row>21</xdr:row>
      <xdr:rowOff>73715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5FE0CE-CFA2-4B25-A73F-5EB3F0140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28300" y="2179320"/>
          <a:ext cx="2060140" cy="1917755"/>
        </a:xfrm>
        <a:prstGeom prst="rect">
          <a:avLst/>
        </a:prstGeom>
      </xdr:spPr>
    </xdr:pic>
    <xdr:clientData/>
  </xdr:twoCellAnchor>
  <xdr:twoCellAnchor editAs="oneCell">
    <xdr:from>
      <xdr:col>22</xdr:col>
      <xdr:colOff>647700</xdr:colOff>
      <xdr:row>6</xdr:row>
      <xdr:rowOff>60960</xdr:rowOff>
    </xdr:from>
    <xdr:to>
      <xdr:col>26</xdr:col>
      <xdr:colOff>121920</xdr:colOff>
      <xdr:row>19</xdr:row>
      <xdr:rowOff>144780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1A8504-2648-2A15-689E-1CA8946A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4124060">
          <a:off x="19962018" y="1139667"/>
          <a:ext cx="2622233" cy="2636520"/>
        </a:xfrm>
        <a:prstGeom prst="rect">
          <a:avLst/>
        </a:prstGeom>
      </xdr:spPr>
    </xdr:pic>
    <xdr:clientData/>
  </xdr:twoCellAnchor>
  <xdr:twoCellAnchor>
    <xdr:from>
      <xdr:col>24</xdr:col>
      <xdr:colOff>373380</xdr:colOff>
      <xdr:row>5</xdr:row>
      <xdr:rowOff>15240</xdr:rowOff>
    </xdr:from>
    <xdr:to>
      <xdr:col>25</xdr:col>
      <xdr:colOff>739140</xdr:colOff>
      <xdr:row>13</xdr:row>
      <xdr:rowOff>91440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E974691B-C55D-4676-5DED-C44D34661984}"/>
            </a:ext>
          </a:extLst>
        </xdr:cNvPr>
        <xdr:cNvCxnSpPr/>
      </xdr:nvCxnSpPr>
      <xdr:spPr>
        <a:xfrm flipH="1">
          <a:off x="21290280" y="929640"/>
          <a:ext cx="1158240" cy="1539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110966</xdr:colOff>
      <xdr:row>13</xdr:row>
      <xdr:rowOff>105013</xdr:rowOff>
    </xdr:from>
    <xdr:to>
      <xdr:col>24</xdr:col>
      <xdr:colOff>392906</xdr:colOff>
      <xdr:row>15</xdr:row>
      <xdr:rowOff>82153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C30C3366-85F0-7879-C5F6-07E0ACC4148B}"/>
            </a:ext>
          </a:extLst>
        </xdr:cNvPr>
        <xdr:cNvCxnSpPr/>
      </xdr:nvCxnSpPr>
      <xdr:spPr>
        <a:xfrm flipV="1">
          <a:off x="17410747" y="2581513"/>
          <a:ext cx="3377565" cy="5486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392906</xdr:colOff>
      <xdr:row>13</xdr:row>
      <xdr:rowOff>105013</xdr:rowOff>
    </xdr:from>
    <xdr:to>
      <xdr:col>26</xdr:col>
      <xdr:colOff>34765</xdr:colOff>
      <xdr:row>17</xdr:row>
      <xdr:rowOff>36433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9E196F71-3D3F-E31D-AAC2-EC2A17D2DEA8}"/>
            </a:ext>
          </a:extLst>
        </xdr:cNvPr>
        <xdr:cNvCxnSpPr/>
      </xdr:nvCxnSpPr>
      <xdr:spPr>
        <a:xfrm flipH="1" flipV="1">
          <a:off x="20788312" y="2581513"/>
          <a:ext cx="1189672" cy="8839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6176-DCC2-48E9-9455-61D1B65B1DC9}">
  <dimension ref="A1:AA35"/>
  <sheetViews>
    <sheetView tabSelected="1" zoomScaleNormal="100" workbookViewId="0">
      <selection activeCell="B17" sqref="B17"/>
    </sheetView>
  </sheetViews>
  <sheetFormatPr baseColWidth="10" defaultColWidth="11.5703125" defaultRowHeight="15" x14ac:dyDescent="0.25"/>
  <cols>
    <col min="1" max="1" width="13.140625" style="5" bestFit="1" customWidth="1"/>
    <col min="2" max="2" width="13.140625" style="5" customWidth="1"/>
    <col min="3" max="3" width="17.140625" style="5" customWidth="1"/>
    <col min="4" max="6" width="17.85546875" style="5" customWidth="1"/>
    <col min="7" max="17" width="11.5703125" style="5"/>
    <col min="18" max="18" width="12" style="5" bestFit="1" customWidth="1"/>
    <col min="19" max="16384" width="11.5703125" style="5"/>
  </cols>
  <sheetData>
    <row r="1" spans="1:27" x14ac:dyDescent="0.25">
      <c r="A1" s="5" t="s">
        <v>27</v>
      </c>
      <c r="C1" s="5" t="s">
        <v>5</v>
      </c>
      <c r="D1" s="5" t="s">
        <v>6</v>
      </c>
      <c r="F1" s="5" t="s">
        <v>25</v>
      </c>
      <c r="G1" s="5" t="s">
        <v>29</v>
      </c>
      <c r="H1" s="5" t="s">
        <v>4</v>
      </c>
    </row>
    <row r="2" spans="1:27" x14ac:dyDescent="0.25">
      <c r="A2" s="1" t="s">
        <v>0</v>
      </c>
      <c r="B2" s="1"/>
      <c r="C2" s="4">
        <v>861065.27200000023</v>
      </c>
      <c r="D2" s="4">
        <v>6440887.2679999983</v>
      </c>
      <c r="E2" s="4"/>
      <c r="F2" s="4">
        <v>168.143</v>
      </c>
      <c r="J2" s="2"/>
      <c r="K2" s="2"/>
      <c r="L2" s="2"/>
    </row>
    <row r="3" spans="1:27" x14ac:dyDescent="0.25">
      <c r="A3" s="1" t="s">
        <v>1</v>
      </c>
      <c r="B3" s="1"/>
      <c r="C3" s="4">
        <v>861309.79657955992</v>
      </c>
      <c r="D3" s="4">
        <v>6441227.5859917998</v>
      </c>
      <c r="E3" s="4"/>
      <c r="F3" s="4" t="s">
        <v>26</v>
      </c>
      <c r="G3" s="4">
        <v>419.05359877344762</v>
      </c>
      <c r="H3" s="11">
        <v>179.14060000000001</v>
      </c>
      <c r="I3" s="3"/>
      <c r="J3" s="3"/>
      <c r="K3" s="3"/>
      <c r="L3" s="2"/>
      <c r="M3" s="2"/>
      <c r="O3" s="6"/>
      <c r="P3" s="6"/>
    </row>
    <row r="4" spans="1:27" x14ac:dyDescent="0.25">
      <c r="A4" s="1" t="s">
        <v>2</v>
      </c>
      <c r="B4" s="1"/>
      <c r="C4" s="4">
        <v>860330.32659772388</v>
      </c>
      <c r="D4" s="4">
        <v>6440770.1409358541</v>
      </c>
      <c r="E4" s="4"/>
      <c r="F4" s="4" t="s">
        <v>26</v>
      </c>
      <c r="G4" s="4">
        <v>744.23575026216281</v>
      </c>
      <c r="H4" s="11">
        <v>29.414300000000001</v>
      </c>
      <c r="I4" s="3"/>
      <c r="J4" s="2"/>
      <c r="K4" s="4"/>
      <c r="L4" s="2"/>
      <c r="M4" s="2"/>
      <c r="O4" s="6"/>
      <c r="P4" s="6"/>
    </row>
    <row r="5" spans="1:27" x14ac:dyDescent="0.25">
      <c r="A5" s="1" t="s">
        <v>3</v>
      </c>
      <c r="B5" s="1"/>
      <c r="C5" s="4">
        <v>861326.47403890663</v>
      </c>
      <c r="D5" s="4">
        <v>6440700.7498737611</v>
      </c>
      <c r="E5" s="4"/>
      <c r="F5" s="4" t="s">
        <v>26</v>
      </c>
      <c r="G5" s="4">
        <v>320.96604431850676</v>
      </c>
      <c r="H5" s="11">
        <v>278.95400000000001</v>
      </c>
      <c r="I5" s="3"/>
      <c r="J5" s="3"/>
      <c r="K5" s="3"/>
      <c r="L5" s="3"/>
      <c r="M5" s="2"/>
      <c r="O5" s="6"/>
      <c r="P5" s="6"/>
    </row>
    <row r="6" spans="1:27" x14ac:dyDescent="0.25">
      <c r="A6" s="1"/>
      <c r="B6" s="1"/>
      <c r="C6" s="4"/>
      <c r="D6" s="4"/>
      <c r="E6" s="4"/>
      <c r="F6" s="4"/>
      <c r="G6" s="4"/>
      <c r="H6" s="3"/>
      <c r="I6" s="3"/>
      <c r="J6" s="3"/>
      <c r="K6" s="2"/>
      <c r="L6" s="2"/>
      <c r="M6" s="2"/>
      <c r="O6" s="6"/>
      <c r="P6" s="6"/>
    </row>
    <row r="7" spans="1:27" x14ac:dyDescent="0.25">
      <c r="A7" s="1"/>
      <c r="B7" s="1"/>
      <c r="C7" s="2"/>
      <c r="D7" s="2"/>
      <c r="E7" s="2"/>
      <c r="F7" s="2"/>
      <c r="J7" s="2"/>
      <c r="K7" s="2"/>
      <c r="L7" s="2"/>
    </row>
    <row r="8" spans="1:27" x14ac:dyDescent="0.25">
      <c r="A8" s="1" t="s">
        <v>14</v>
      </c>
      <c r="B8" s="1"/>
      <c r="C8" s="2" t="s">
        <v>7</v>
      </c>
      <c r="D8" s="2" t="s">
        <v>8</v>
      </c>
      <c r="E8" s="2"/>
      <c r="F8" s="2"/>
      <c r="G8" s="5" t="s">
        <v>12</v>
      </c>
      <c r="H8" s="5" t="s">
        <v>13</v>
      </c>
      <c r="J8" s="2" t="s">
        <v>15</v>
      </c>
      <c r="K8" s="2" t="s">
        <v>17</v>
      </c>
      <c r="L8" s="2" t="s">
        <v>16</v>
      </c>
      <c r="M8" s="2" t="s">
        <v>18</v>
      </c>
      <c r="N8" s="2" t="s">
        <v>19</v>
      </c>
      <c r="O8" s="2" t="s">
        <v>20</v>
      </c>
      <c r="P8" s="2" t="s">
        <v>21</v>
      </c>
      <c r="Q8" s="2" t="s">
        <v>22</v>
      </c>
      <c r="R8" s="2" t="s">
        <v>23</v>
      </c>
    </row>
    <row r="9" spans="1:27" x14ac:dyDescent="0.25">
      <c r="A9" s="1" t="s">
        <v>9</v>
      </c>
      <c r="B9" s="1"/>
      <c r="C9" s="4">
        <f>(C3-C$2)</f>
        <v>244.52457955968566</v>
      </c>
      <c r="D9" s="4">
        <f t="shared" ref="D9" si="0">(D3-D$2)</f>
        <v>340.31799180153757</v>
      </c>
      <c r="E9" s="4"/>
      <c r="F9" s="4"/>
      <c r="G9" s="6">
        <f>SQRT(C9*C9+D9*D9)</f>
        <v>419.05680468484513</v>
      </c>
      <c r="H9" s="7">
        <f>(G9-G3)*1000</f>
        <v>3.2059113975151377</v>
      </c>
      <c r="I9" s="7"/>
      <c r="J9" s="4">
        <f>ATAN(C9/D9)*200/PI()</f>
        <v>39.664359012293993</v>
      </c>
      <c r="K9" s="2" t="b">
        <f>AND(C9&gt;=0,D9&gt;=0)</f>
        <v>1</v>
      </c>
      <c r="L9" s="2" t="b">
        <f>AND(C9&gt;0,D9&lt;0)</f>
        <v>0</v>
      </c>
      <c r="M9" s="2" t="b">
        <f>AND(C9&lt;=0,D9&lt;=0)</f>
        <v>0</v>
      </c>
      <c r="N9" s="2" t="b">
        <f>AND(C9&lt;=0,D9&gt;=0)</f>
        <v>0</v>
      </c>
      <c r="O9" s="6">
        <f t="shared" ref="O9:O10" si="1">IF(L9,200-ABS(J9),IF(M9,200+ABS(J9),IF(N9,400-ABS(J9),IF(K9,ABS(J9)))))</f>
        <v>39.664359012293993</v>
      </c>
      <c r="P9" s="8">
        <f>O9-H3</f>
        <v>-139.47624098770601</v>
      </c>
      <c r="Q9" s="9">
        <f>IF(P9&lt;0,P9+400,IF(P9&gt;400,P9-400,P9))</f>
        <v>260.52375901229402</v>
      </c>
      <c r="R9" s="12">
        <f>(Q9*G9+Q10*G10+Q11*G11)/SUM(G9:G11)</f>
        <v>260.52411937721058</v>
      </c>
    </row>
    <row r="10" spans="1:27" x14ac:dyDescent="0.25">
      <c r="A10" s="1" t="s">
        <v>10</v>
      </c>
      <c r="B10" s="1"/>
      <c r="C10" s="4">
        <f t="shared" ref="C10:D11" si="2">(C4-C$2)</f>
        <v>-734.94540227635298</v>
      </c>
      <c r="D10" s="4">
        <f t="shared" si="2"/>
        <v>-117.12706414423883</v>
      </c>
      <c r="E10" s="4"/>
      <c r="F10" s="4"/>
      <c r="G10" s="6">
        <f t="shared" ref="G10:G11" si="3">SQRT(C10*C10+D10*D10)</f>
        <v>744.22005716199214</v>
      </c>
      <c r="H10" s="7">
        <f>(G10-G4)*1000</f>
        <v>-15.693100170665275</v>
      </c>
      <c r="I10" s="7"/>
      <c r="J10" s="4">
        <f t="shared" ref="J10:J11" si="4">ATAN(C10/D10)*200/PI()</f>
        <v>89.938902154333903</v>
      </c>
      <c r="K10" s="2" t="b">
        <f t="shared" ref="K10:K11" si="5">AND(C10&gt;=0,D10&gt;=0)</f>
        <v>0</v>
      </c>
      <c r="L10" s="2" t="b">
        <f t="shared" ref="L10:L11" si="6">AND(C10&gt;0,D10&lt;0)</f>
        <v>0</v>
      </c>
      <c r="M10" s="2" t="b">
        <f t="shared" ref="M10:M11" si="7">AND(C10&lt;=0,D10&lt;=0)</f>
        <v>1</v>
      </c>
      <c r="N10" s="2" t="b">
        <f t="shared" ref="N10:N11" si="8">AND(C10&lt;=0,D10&gt;=0)</f>
        <v>0</v>
      </c>
      <c r="O10" s="6">
        <f t="shared" si="1"/>
        <v>289.9389021543339</v>
      </c>
      <c r="P10" s="8">
        <f t="shared" ref="P10:P11" si="9">O10-H4</f>
        <v>260.52460215433388</v>
      </c>
      <c r="Q10" s="9">
        <f t="shared" ref="Q10:Q11" si="10">IF(P10&lt;0,P10+400,IF(P10&gt;400,P10-400,P10))</f>
        <v>260.52460215433388</v>
      </c>
      <c r="R10" s="12"/>
    </row>
    <row r="11" spans="1:27" x14ac:dyDescent="0.25">
      <c r="A11" s="1" t="s">
        <v>11</v>
      </c>
      <c r="B11" s="1"/>
      <c r="C11" s="4">
        <f t="shared" si="2"/>
        <v>261.20203890639823</v>
      </c>
      <c r="D11" s="4">
        <f t="shared" si="2"/>
        <v>-186.51812623720616</v>
      </c>
      <c r="E11" s="4"/>
      <c r="F11" s="4"/>
      <c r="G11" s="6">
        <f t="shared" si="3"/>
        <v>320.96030368863052</v>
      </c>
      <c r="H11" s="7">
        <f>(G11-G5)*1000</f>
        <v>-5.7406298762430197</v>
      </c>
      <c r="I11" s="7"/>
      <c r="J11" s="4">
        <f t="shared" si="4"/>
        <v>-60.522529547424142</v>
      </c>
      <c r="K11" s="2" t="b">
        <f t="shared" si="5"/>
        <v>0</v>
      </c>
      <c r="L11" s="2" t="b">
        <f t="shared" si="6"/>
        <v>1</v>
      </c>
      <c r="M11" s="2" t="b">
        <f t="shared" si="7"/>
        <v>0</v>
      </c>
      <c r="N11" s="2" t="b">
        <f t="shared" si="8"/>
        <v>0</v>
      </c>
      <c r="O11" s="6">
        <f>IF(L11,200-ABS(J11),IF(M11,200+ABS(J11),IF(N11,400-ABS(J11),IF(K11,ABS(J11)))))</f>
        <v>139.47747045257586</v>
      </c>
      <c r="P11" s="8">
        <f t="shared" si="9"/>
        <v>-139.47652954742415</v>
      </c>
      <c r="Q11" s="9">
        <f t="shared" si="10"/>
        <v>260.52347045257585</v>
      </c>
      <c r="R11" s="12"/>
    </row>
    <row r="12" spans="1:27" x14ac:dyDescent="0.25">
      <c r="A12" s="1"/>
      <c r="B12" s="1"/>
      <c r="C12" s="4"/>
      <c r="D12" s="4"/>
      <c r="E12" s="4"/>
      <c r="F12" s="4"/>
      <c r="G12" s="6"/>
      <c r="H12" s="7"/>
      <c r="I12" s="7"/>
      <c r="J12" s="4"/>
      <c r="K12" s="2"/>
      <c r="L12" s="2"/>
      <c r="M12" s="2"/>
      <c r="N12" s="2"/>
      <c r="O12" s="6"/>
      <c r="P12" s="8"/>
      <c r="Q12" s="9"/>
    </row>
    <row r="13" spans="1:27" x14ac:dyDescent="0.25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Q13" s="6"/>
    </row>
    <row r="14" spans="1:27" ht="30" x14ac:dyDescent="0.25">
      <c r="A14" s="1" t="s">
        <v>24</v>
      </c>
      <c r="B14" s="1" t="s">
        <v>28</v>
      </c>
      <c r="C14" s="2" t="s">
        <v>30</v>
      </c>
      <c r="D14" s="2" t="s">
        <v>31</v>
      </c>
      <c r="E14" s="2" t="s">
        <v>32</v>
      </c>
      <c r="F14" s="10"/>
      <c r="G14" s="10"/>
      <c r="I14" s="2"/>
      <c r="J14" s="2"/>
    </row>
    <row r="15" spans="1:27" x14ac:dyDescent="0.25">
      <c r="A15" s="10">
        <v>1</v>
      </c>
      <c r="B15" s="10">
        <v>31.851754167666687</v>
      </c>
      <c r="C15" s="9">
        <v>163.86573221245476</v>
      </c>
      <c r="D15" s="9">
        <v>96.526743912155382</v>
      </c>
      <c r="E15" s="9">
        <v>1.3</v>
      </c>
      <c r="F15" s="6"/>
      <c r="G15" s="6"/>
      <c r="H15" s="4"/>
      <c r="I15" s="6"/>
      <c r="J15" s="6"/>
    </row>
    <row r="16" spans="1:27" x14ac:dyDescent="0.25">
      <c r="A16" s="10">
        <v>2</v>
      </c>
      <c r="B16" s="10">
        <v>32.874091318756982</v>
      </c>
      <c r="C16" s="9">
        <v>162.3472190553891</v>
      </c>
      <c r="D16" s="9">
        <v>95.015562318218684</v>
      </c>
      <c r="E16" s="9">
        <v>1.3</v>
      </c>
      <c r="F16" s="6"/>
      <c r="G16" s="6"/>
      <c r="H16" s="4"/>
      <c r="I16" s="6"/>
      <c r="J16" s="6"/>
      <c r="AA16" s="8"/>
    </row>
    <row r="17" spans="1:27" x14ac:dyDescent="0.25">
      <c r="A17" s="10">
        <v>3</v>
      </c>
      <c r="B17" s="10">
        <v>33.108945091796379</v>
      </c>
      <c r="C17" s="9">
        <v>161.48221917905812</v>
      </c>
      <c r="D17" s="9">
        <v>94.678879369125141</v>
      </c>
      <c r="E17" s="9">
        <v>1.3</v>
      </c>
      <c r="F17" s="6"/>
      <c r="G17" s="6"/>
      <c r="H17" s="4"/>
      <c r="I17" s="6"/>
      <c r="J17" s="6"/>
      <c r="AA17" s="8"/>
    </row>
    <row r="18" spans="1:27" x14ac:dyDescent="0.25">
      <c r="A18" s="10">
        <v>4</v>
      </c>
      <c r="B18" s="10">
        <v>34.722032122698032</v>
      </c>
      <c r="C18" s="9">
        <v>161.48510303230273</v>
      </c>
      <c r="D18" s="9">
        <v>92.463852414320812</v>
      </c>
      <c r="E18" s="9">
        <v>1.3</v>
      </c>
      <c r="F18" s="6"/>
      <c r="G18" s="6"/>
      <c r="H18" s="4"/>
      <c r="I18" s="6"/>
      <c r="J18" s="6"/>
      <c r="AA18" s="8"/>
    </row>
    <row r="19" spans="1:27" x14ac:dyDescent="0.25">
      <c r="A19" s="10">
        <v>5</v>
      </c>
      <c r="B19" s="10">
        <v>35.442936790680392</v>
      </c>
      <c r="C19" s="9">
        <v>161.13172266674118</v>
      </c>
      <c r="D19" s="9">
        <v>91.525235868839218</v>
      </c>
      <c r="E19" s="9">
        <v>1.3</v>
      </c>
      <c r="F19" s="6"/>
      <c r="G19" s="6"/>
      <c r="H19" s="4"/>
      <c r="I19" s="6"/>
      <c r="J19" s="6"/>
    </row>
    <row r="20" spans="1:27" x14ac:dyDescent="0.25">
      <c r="A20" s="10">
        <v>6</v>
      </c>
      <c r="B20" s="10">
        <v>32.868844626813889</v>
      </c>
      <c r="C20" s="9">
        <v>169.72605542552904</v>
      </c>
      <c r="D20" s="9">
        <v>95.023127262661973</v>
      </c>
      <c r="E20" s="9">
        <v>1.3</v>
      </c>
      <c r="F20" s="6"/>
      <c r="G20" s="6"/>
      <c r="H20" s="4"/>
      <c r="I20" s="6"/>
      <c r="J20" s="6"/>
    </row>
    <row r="21" spans="1:27" x14ac:dyDescent="0.25">
      <c r="A21" s="10">
        <v>7</v>
      </c>
      <c r="B21" s="10">
        <v>33.751192534079273</v>
      </c>
      <c r="C21" s="9">
        <v>167.1464801324025</v>
      </c>
      <c r="D21" s="9">
        <v>93.777077307957498</v>
      </c>
      <c r="E21" s="9">
        <v>1.3</v>
      </c>
      <c r="F21" s="6"/>
      <c r="G21" s="6"/>
      <c r="H21" s="4"/>
      <c r="I21" s="6"/>
      <c r="J21" s="6"/>
    </row>
    <row r="22" spans="1:27" x14ac:dyDescent="0.25">
      <c r="A22" s="10">
        <v>8</v>
      </c>
      <c r="B22" s="10">
        <v>34.415566670801475</v>
      </c>
      <c r="C22" s="9">
        <v>166.84206805229596</v>
      </c>
      <c r="D22" s="9">
        <v>92.872132195631039</v>
      </c>
      <c r="E22" s="9">
        <v>1.3</v>
      </c>
      <c r="F22" s="6"/>
      <c r="G22" s="6"/>
      <c r="H22" s="4"/>
      <c r="I22" s="6"/>
      <c r="J22" s="6"/>
    </row>
    <row r="23" spans="1:27" x14ac:dyDescent="0.25">
      <c r="A23" s="10">
        <v>9</v>
      </c>
      <c r="B23" s="10">
        <v>36.269225266474969</v>
      </c>
      <c r="C23" s="9">
        <v>166.61591619635084</v>
      </c>
      <c r="D23" s="9">
        <v>90.485249049750422</v>
      </c>
      <c r="E23" s="9">
        <v>1.3</v>
      </c>
      <c r="F23" s="6"/>
      <c r="G23" s="6"/>
      <c r="H23" s="4"/>
      <c r="I23" s="6"/>
      <c r="J23" s="6"/>
    </row>
    <row r="24" spans="1:27" x14ac:dyDescent="0.25">
      <c r="A24" s="10">
        <v>10</v>
      </c>
      <c r="B24" s="10">
        <v>36.885809061179408</v>
      </c>
      <c r="C24" s="9">
        <v>166.33750091836094</v>
      </c>
      <c r="D24" s="9">
        <v>89.732802715522581</v>
      </c>
      <c r="E24" s="9">
        <v>1.3</v>
      </c>
      <c r="F24" s="6"/>
      <c r="G24" s="6"/>
      <c r="H24" s="4"/>
      <c r="I24" s="6"/>
      <c r="J24" s="6"/>
    </row>
    <row r="25" spans="1:27" x14ac:dyDescent="0.25">
      <c r="A25" s="10">
        <v>11</v>
      </c>
      <c r="B25" s="10">
        <v>35.116473016377469</v>
      </c>
      <c r="C25" s="9">
        <v>173.69867498905171</v>
      </c>
      <c r="D25" s="9">
        <v>91.946572591317803</v>
      </c>
      <c r="E25" s="9">
        <v>1.3</v>
      </c>
      <c r="F25" s="6"/>
      <c r="G25" s="6"/>
      <c r="H25" s="4"/>
      <c r="I25" s="6"/>
      <c r="J25" s="6"/>
    </row>
    <row r="26" spans="1:27" x14ac:dyDescent="0.25">
      <c r="A26" s="10">
        <v>12</v>
      </c>
      <c r="B26" s="10">
        <v>35.35032250955333</v>
      </c>
      <c r="C26" s="9">
        <v>172.13130508158724</v>
      </c>
      <c r="D26" s="9">
        <v>91.644149395419547</v>
      </c>
      <c r="E26" s="9">
        <v>1.3</v>
      </c>
      <c r="F26" s="6"/>
      <c r="G26" s="6"/>
      <c r="H26" s="4"/>
      <c r="I26" s="6"/>
      <c r="J26" s="6"/>
    </row>
    <row r="27" spans="1:27" x14ac:dyDescent="0.25">
      <c r="A27" s="10">
        <v>13</v>
      </c>
      <c r="B27" s="10">
        <v>36.085672979624249</v>
      </c>
      <c r="C27" s="9">
        <v>172.31097339287405</v>
      </c>
      <c r="D27" s="9">
        <v>90.713079567035606</v>
      </c>
      <c r="E27" s="9">
        <v>1.3</v>
      </c>
      <c r="F27" s="6"/>
      <c r="G27" s="6"/>
      <c r="H27" s="4"/>
      <c r="I27" s="6"/>
      <c r="J27" s="6"/>
    </row>
    <row r="28" spans="1:27" x14ac:dyDescent="0.25">
      <c r="A28" s="10">
        <v>14</v>
      </c>
      <c r="B28" s="10">
        <v>37.858160629955258</v>
      </c>
      <c r="C28" s="9">
        <v>170.5700303995099</v>
      </c>
      <c r="D28" s="9">
        <v>88.584803934581473</v>
      </c>
      <c r="E28" s="9">
        <v>1.3</v>
      </c>
      <c r="F28" s="6"/>
      <c r="G28" s="6"/>
      <c r="H28" s="4"/>
      <c r="I28" s="6"/>
      <c r="J28" s="6"/>
    </row>
    <row r="29" spans="1:27" x14ac:dyDescent="0.25">
      <c r="A29" s="10">
        <v>15</v>
      </c>
      <c r="B29" s="10">
        <v>39.238949858800638</v>
      </c>
      <c r="C29" s="9">
        <v>170.43333781456283</v>
      </c>
      <c r="D29" s="9">
        <v>87.030225001549368</v>
      </c>
      <c r="E29" s="9">
        <v>1.3</v>
      </c>
      <c r="F29" s="6"/>
      <c r="G29" s="6"/>
      <c r="H29" s="4"/>
      <c r="I29" s="6"/>
      <c r="J29" s="6"/>
    </row>
    <row r="30" spans="1:27" x14ac:dyDescent="0.25">
      <c r="A30" s="10">
        <v>16</v>
      </c>
      <c r="B30" s="10">
        <v>34.725890658865531</v>
      </c>
      <c r="C30" s="9">
        <v>172.66718525770253</v>
      </c>
      <c r="D30" s="9">
        <v>92.458747885683039</v>
      </c>
      <c r="E30" s="9">
        <v>1.3</v>
      </c>
      <c r="F30" s="6"/>
      <c r="G30" s="6"/>
      <c r="H30" s="4"/>
      <c r="I30" s="6"/>
      <c r="J30" s="6"/>
    </row>
    <row r="31" spans="1:27" x14ac:dyDescent="0.25">
      <c r="A31" s="10">
        <v>17</v>
      </c>
      <c r="B31" s="10">
        <v>36.794843007684868</v>
      </c>
      <c r="C31" s="9">
        <v>177.16035405325289</v>
      </c>
      <c r="D31" s="9">
        <v>89.842586878983326</v>
      </c>
      <c r="E31" s="9">
        <v>1.3</v>
      </c>
      <c r="F31" s="6"/>
      <c r="G31" s="6"/>
      <c r="H31" s="4"/>
      <c r="I31" s="6"/>
      <c r="J31" s="6"/>
    </row>
    <row r="32" spans="1:27" x14ac:dyDescent="0.25">
      <c r="A32" s="10">
        <v>18</v>
      </c>
      <c r="B32" s="10">
        <v>38.763061226654997</v>
      </c>
      <c r="C32" s="9">
        <v>176.45601332826359</v>
      </c>
      <c r="D32" s="9">
        <v>87.556421066236354</v>
      </c>
      <c r="E32" s="9">
        <v>1.3</v>
      </c>
      <c r="F32" s="6"/>
      <c r="G32" s="6"/>
      <c r="H32" s="4"/>
      <c r="I32" s="6"/>
      <c r="J32" s="6"/>
    </row>
    <row r="33" spans="1:10" x14ac:dyDescent="0.25">
      <c r="A33" s="10">
        <v>19</v>
      </c>
      <c r="B33" s="10">
        <v>38.998232012181091</v>
      </c>
      <c r="C33" s="9">
        <v>175.39983557440013</v>
      </c>
      <c r="D33" s="9">
        <v>87.295162108043186</v>
      </c>
      <c r="E33" s="9">
        <v>1.3</v>
      </c>
      <c r="F33" s="6"/>
      <c r="G33" s="6"/>
      <c r="H33" s="4"/>
      <c r="I33" s="6"/>
      <c r="J33" s="6"/>
    </row>
    <row r="34" spans="1:10" x14ac:dyDescent="0.25">
      <c r="A34" s="10">
        <v>20</v>
      </c>
      <c r="B34" s="10">
        <v>40.519450936767186</v>
      </c>
      <c r="C34" s="9">
        <v>173.67007859021788</v>
      </c>
      <c r="D34" s="9">
        <v>85.661500481272327</v>
      </c>
      <c r="E34" s="9">
        <v>1.3</v>
      </c>
      <c r="F34" s="6"/>
      <c r="G34" s="6"/>
      <c r="H34" s="4"/>
      <c r="I34" s="6"/>
      <c r="J34" s="6"/>
    </row>
    <row r="35" spans="1:10" x14ac:dyDescent="0.25">
      <c r="E35" s="9"/>
    </row>
  </sheetData>
  <sortState ref="G2:H4">
    <sortCondition ref="H2:H4"/>
  </sortState>
  <mergeCells count="1">
    <mergeCell ref="R9:R11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Régnier</dc:creator>
  <cp:lastModifiedBy>REGNIER CHRISTOPHE</cp:lastModifiedBy>
  <dcterms:created xsi:type="dcterms:W3CDTF">2023-09-14T18:35:07Z</dcterms:created>
  <dcterms:modified xsi:type="dcterms:W3CDTF">2023-09-20T11:45:56Z</dcterms:modified>
</cp:coreProperties>
</file>